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TTALAKMAN\Users\Public\KANTİN\"/>
    </mc:Choice>
  </mc:AlternateContent>
  <bookViews>
    <workbookView showHorizontalScroll="0" showVerticalScroll="0" showSheetTabs="0" xWindow="0" yWindow="0" windowWidth="28800" windowHeight="14580"/>
  </bookViews>
  <sheets>
    <sheet name="İZLEME FORM " sheetId="1" r:id="rId1"/>
  </sheets>
  <definedNames>
    <definedName name="_xlnm.Print_Area" localSheetId="0">'İZLEME FORM '!$A$1:$T$45</definedName>
  </definedNames>
  <calcPr calcId="152511"/>
</workbook>
</file>

<file path=xl/calcChain.xml><?xml version="1.0" encoding="utf-8"?>
<calcChain xmlns="http://schemas.openxmlformats.org/spreadsheetml/2006/main">
  <c r="A18" i="1" l="1"/>
  <c r="A1" i="1"/>
  <c r="D14" i="1"/>
  <c r="C14" i="1"/>
  <c r="A14" i="1"/>
  <c r="Q13" i="1"/>
  <c r="D12" i="1"/>
  <c r="C12" i="1"/>
  <c r="A12" i="1"/>
  <c r="D10" i="1"/>
  <c r="C10" i="1"/>
  <c r="A10" i="1"/>
  <c r="M21" i="1" l="1"/>
  <c r="N21" i="1" l="1"/>
  <c r="I21" i="1"/>
  <c r="F35" i="1"/>
  <c r="D35" i="1"/>
  <c r="H13" i="1" l="1"/>
  <c r="H11" i="1"/>
  <c r="J12" i="1"/>
  <c r="J10" i="1"/>
  <c r="J14" i="1"/>
  <c r="D21" i="1"/>
  <c r="H9" i="1"/>
  <c r="R7" i="1"/>
  <c r="E23" i="1"/>
  <c r="S21" i="1"/>
  <c r="Q21" i="1"/>
  <c r="O21" i="1"/>
  <c r="R21" i="1" l="1"/>
  <c r="P9" i="1" s="1"/>
  <c r="K9" i="1"/>
  <c r="T21" i="1"/>
  <c r="P11" i="1" s="1"/>
  <c r="K11" i="1"/>
  <c r="E21" i="1"/>
  <c r="L21" i="1"/>
  <c r="P21" i="1"/>
  <c r="P13" i="1" s="1"/>
  <c r="K13" i="1"/>
  <c r="D13" i="1"/>
  <c r="D11" i="1"/>
  <c r="E35" i="1"/>
  <c r="D9" i="1"/>
  <c r="D7" i="1"/>
  <c r="N23" i="1"/>
  <c r="N29" i="1"/>
  <c r="G24" i="1"/>
  <c r="J26" i="1"/>
  <c r="J30" i="1"/>
  <c r="J34" i="1"/>
  <c r="J27" i="1"/>
  <c r="J23" i="1"/>
  <c r="J29" i="1"/>
  <c r="J31" i="1"/>
  <c r="J24" i="1"/>
  <c r="J28" i="1"/>
  <c r="J32" i="1"/>
  <c r="J25" i="1"/>
  <c r="J33" i="1"/>
  <c r="G27" i="1" l="1"/>
  <c r="N34" i="1"/>
  <c r="G30" i="1"/>
  <c r="G33" i="1"/>
  <c r="N25" i="1"/>
  <c r="N30" i="1"/>
  <c r="G28" i="1"/>
  <c r="G34" i="1"/>
  <c r="N24" i="1"/>
  <c r="G29" i="1"/>
  <c r="G25" i="1"/>
  <c r="G26" i="1"/>
  <c r="N32" i="1"/>
  <c r="N31" i="1"/>
  <c r="N26" i="1"/>
  <c r="G32" i="1"/>
  <c r="G23" i="1"/>
  <c r="G31" i="1"/>
  <c r="N33" i="1"/>
  <c r="N28" i="1"/>
  <c r="N27" i="1"/>
  <c r="J35" i="1"/>
  <c r="N35" i="1" l="1"/>
  <c r="R35" i="1" s="1"/>
  <c r="G35" i="1"/>
</calcChain>
</file>

<file path=xl/sharedStrings.xml><?xml version="1.0" encoding="utf-8"?>
<sst xmlns="http://schemas.openxmlformats.org/spreadsheetml/2006/main" count="118" uniqueCount="101">
  <si>
    <t>OKUL ADI</t>
  </si>
  <si>
    <t>KANTİN İŞLETMECİNİN ADI SOYADI</t>
  </si>
  <si>
    <t>DİĞER KANTİN HARCAMALARI (Elek. Su ve diğer harcamalar)</t>
  </si>
  <si>
    <t>(1)
OKUL KANTİNİN SÖZLEŞME BİTİŞ TARİHİ</t>
  </si>
  <si>
    <t>(2)
KANTİNİN AYLIK KİRA BEDELİ (TL)</t>
  </si>
  <si>
    <t>(3)
ÖZEL İDAREYE / HAZİNEYE ÖDENEN % 3 (TL)</t>
  </si>
  <si>
    <t>(4)
OKULUN PAYI % 80 (TL)</t>
  </si>
  <si>
    <t>(5)
İL MİLLİ EĞİTİM PAYI %10 (TL)</t>
  </si>
  <si>
    <t>Kesin Teminat Miktarı</t>
  </si>
  <si>
    <t>Yıllık peşin ödenecekse</t>
  </si>
  <si>
    <t>Aylık Ödenecekse</t>
  </si>
  <si>
    <t>(6)
İLÇE MİLLİ EĞİTİM PAYI %10  (TL)</t>
  </si>
  <si>
    <t>Hazineye veya özel idareye yatırılacak pay düşüldükten sonra hesaplanacak yıllık kira bedeli</t>
  </si>
  <si>
    <t>AY ADI</t>
  </si>
  <si>
    <t>Fiş No TARİHİ</t>
  </si>
  <si>
    <t>İl MEM Payı (Aylık)</t>
  </si>
  <si>
    <t xml:space="preserve">Fiş No </t>
  </si>
  <si>
    <t>Tarihi</t>
  </si>
  <si>
    <t>İlçe MEM Payı (Aylık)</t>
  </si>
  <si>
    <t>Fiş NO</t>
  </si>
  <si>
    <t>S.NO</t>
  </si>
  <si>
    <t>YILLIK TOPLAM</t>
  </si>
  <si>
    <t>Ziraat Bankası</t>
  </si>
  <si>
    <t>50837285-5001</t>
  </si>
  <si>
    <t>TR13 0001 0012 8350 8372 8550 01</t>
  </si>
  <si>
    <t>KİRA BEDELLERİNİN YATIRILACAĞI HESAP NUMARALARI</t>
  </si>
  <si>
    <t>Hesap adı</t>
  </si>
  <si>
    <t>Banka adı</t>
  </si>
  <si>
    <t>Şube adı</t>
  </si>
  <si>
    <t>Şube kodu</t>
  </si>
  <si>
    <t>hesap numarası</t>
  </si>
  <si>
    <t>IBAN Numarası</t>
  </si>
  <si>
    <t>Sıra</t>
  </si>
  <si>
    <t>Kantin hesabı İlçe MEM payı</t>
  </si>
  <si>
    <t>Kantin hesabı İl MEM payı</t>
  </si>
  <si>
    <t>Arz Bedeli</t>
  </si>
  <si>
    <t>Okul Payı</t>
  </si>
  <si>
    <t>Ulus Şubesi</t>
  </si>
  <si>
    <t>TR59 0001 0006 8305 5039 3250 14</t>
  </si>
  <si>
    <t>05503932-5014</t>
  </si>
  <si>
    <t>Elden İl Milli Emlak Müdürlüğüne Yatırılacaktır</t>
  </si>
  <si>
    <t>SÖZLEŞME TARİHİ</t>
  </si>
  <si>
    <t>KANTİN, AÇIK ALAN ve SALONLARIN KİRA BİLGİLERİ FORMU</t>
  </si>
  <si>
    <t>İşletici İmzası</t>
  </si>
  <si>
    <t>Düşünceler</t>
  </si>
  <si>
    <t>YILI</t>
  </si>
  <si>
    <r>
      <t xml:space="preserve">1.Bu sözleşmeyi imzalayan Kantin işletme hakkı verilen (kiralayan) yüklenici (kiracı) </t>
    </r>
    <r>
      <rPr>
        <b/>
        <sz val="9"/>
        <color theme="1"/>
        <rFont val="Calibri"/>
        <family val="2"/>
        <charset val="162"/>
        <scheme val="minor"/>
      </rPr>
      <t>“İşletme(Kiralama) Sözleşmesi Genel Şartlar ve Kantin Kira Ödeme Şartnamesine</t>
    </r>
    <r>
      <rPr>
        <sz val="9"/>
        <color theme="1"/>
        <rFont val="Calibri"/>
        <family val="2"/>
        <charset val="162"/>
        <scheme val="minor"/>
      </rPr>
      <t>” aynen uyacağımı taahhüt eder.</t>
    </r>
  </si>
  <si>
    <t>Kantin hesabı Okulpayı</t>
  </si>
  <si>
    <t>Kantin arz bedeli payı</t>
  </si>
  <si>
    <t xml:space="preserve">Kantin İşletmecisi Kiracı </t>
  </si>
  <si>
    <t xml:space="preserve">Okul Aile Birliği Başkanı                                         </t>
  </si>
  <si>
    <t>Esnaf Odası Temsilcisi</t>
  </si>
  <si>
    <t>Ödeme oranı</t>
  </si>
  <si>
    <t>Toplam ödeme tutarı</t>
  </si>
  <si>
    <t>XXX YYY</t>
  </si>
  <si>
    <t>Diğer ödemeler</t>
  </si>
  <si>
    <t>Pursaklar Şubesi</t>
  </si>
  <si>
    <t>SARAY İMAM HATİP ORTAOKULU</t>
  </si>
  <si>
    <t>YILLIK KAÇ AY ÜZERİNDEN KİRALANDIĞI</t>
  </si>
  <si>
    <t>AYLIK KİRA BEDELİ</t>
  </si>
  <si>
    <t>YILLIK KİRA BEDELİ</t>
  </si>
  <si>
    <t xml:space="preserve">2.Kantin kirasının süresi </t>
  </si>
  <si>
    <t xml:space="preserve"> Yıldır/aydır. Süre  sonunda  kirası  sözleşmenin 6. Madde hükümlerine göre yeniden tespit edilerek mevcut kiracıya yeni sözleşme düzenlenecektir. Sözleşme  hakkı sona erdiğinde, yeni sözleşme düzenlenmeyen Yüklenici (kiracı) yeni </t>
  </si>
  <si>
    <t xml:space="preserve">yıl için hiçbir hak iddia etmeden kantini tahliye eder. </t>
  </si>
  <si>
    <t>Kira süresinin bitiş tarihi;</t>
  </si>
  <si>
    <t>tarihi olarak taraflarca kabul edilir.</t>
  </si>
  <si>
    <r>
      <t xml:space="preserve">3.Kiranın başlangıç tarihi; </t>
    </r>
    <r>
      <rPr>
        <b/>
        <sz val="9"/>
        <color theme="1"/>
        <rFont val="Calibri"/>
        <family val="2"/>
        <charset val="162"/>
        <scheme val="minor"/>
      </rPr>
      <t/>
    </r>
  </si>
  <si>
    <t>(Otuz Altı Bin Dokuz Yüz Yetmiş Beş Türk Lirası)</t>
  </si>
  <si>
    <r>
      <t>4.Kira bedeli (1 Yıllık/8,5 Aylık</t>
    </r>
    <r>
      <rPr>
        <b/>
        <sz val="9"/>
        <color theme="1"/>
        <rFont val="Calibri"/>
        <family val="2"/>
        <charset val="162"/>
        <scheme val="minor"/>
      </rPr>
      <t xml:space="preserve">) </t>
    </r>
  </si>
  <si>
    <t>36.975,00TL</t>
  </si>
  <si>
    <t>5.Yüklenici yıllık kira bedelinin % 3'ü olan</t>
  </si>
  <si>
    <t>TL kira sözleşmesi</t>
  </si>
  <si>
    <t xml:space="preserve">arz bedelini peşin olarak veya üçer aylık dönemler itibarı ile dönemi takip eden ayın beşinci günü sonuna kadar defterdarlık /mal müdürlüğü hesabına ödeyecek ve geri kalan  </t>
  </si>
  <si>
    <t>6. Kiracı aylık %3 arz bedelinin</t>
  </si>
  <si>
    <t>süresi içerisinde aşağıda belirtilen hesap numarasına ilgili ayın 05-10 tarihleri arasında aşağıda belirtilen ödeme tablosuna göre il/ilçe ve okul aile birliği hesabına ödemesi yapılacaktır.</t>
  </si>
  <si>
    <t xml:space="preserve">ödenmesinden geriye kalan kira bedeli olan </t>
  </si>
  <si>
    <t xml:space="preserve">TL'nin %10'u olan </t>
  </si>
  <si>
    <t>TL'yi peşin ödenecekse toptan, taksitle ödenecekse</t>
  </si>
  <si>
    <t xml:space="preserve">Ankara Valililiği İl Milli Eğitim Müdürlüğünün </t>
  </si>
  <si>
    <t xml:space="preserve">Nolu hesabına </t>
  </si>
  <si>
    <t>Taksit halinde yada peşin ödeyecektir.</t>
  </si>
  <si>
    <t>7. Kiracı aylık %3 arz bedelinin</t>
  </si>
  <si>
    <t>8. Kiracı aylık %3 arz bedelinin</t>
  </si>
  <si>
    <t xml:space="preserve">Pursaklar İlçe Milli Eğitim Müdürlüğünün </t>
  </si>
  <si>
    <t xml:space="preserve">TL'nin %80'i olan </t>
  </si>
  <si>
    <t>Halk Bankası</t>
  </si>
  <si>
    <t>TR00000000000000000000000000</t>
  </si>
  <si>
    <t>9-Yüklenici (kiracı) aşağıda belirtilen tablodaki süreler içerisinde, kira sözleşmesinin 7. Madde hükümlerine uymadığı takdirde sözleşmesi tek taraflı fesih edilir.</t>
  </si>
  <si>
    <t>10. Yüklenici( kiracı) yatırdığı kira bedeli dekont aslının birer suretini en geç 3 (ÜÇ) gün içinde elden birliğe / okul müdürlüğüne teslim etmek zorundadır.</t>
  </si>
  <si>
    <t>ARALIK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</si>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</sst>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162"/>
      <scheme val="minor"/>
    </font>
    <font>
      <sz val="9"/>
      <color rgb="FFFF0000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 applyAlignment="1" applyProtection="1">
      <alignment shrinkToFit="1"/>
      <protection locked="0"/>
    </xf>
    <xf numFmtId="14" fontId="0" fillId="0" borderId="1" xfId="0" applyNumberFormat="1" applyBorder="1" applyAlignment="1" applyProtection="1">
      <alignment shrinkToFit="1"/>
      <protection locked="0"/>
    </xf>
    <xf numFmtId="0" fontId="0" fillId="0" borderId="1" xfId="0" applyBorder="1" applyAlignment="1" applyProtection="1">
      <alignment horizontal="center" shrinkToFit="1"/>
      <protection locked="0"/>
    </xf>
    <xf numFmtId="2" fontId="0" fillId="0" borderId="1" xfId="0" applyNumberFormat="1" applyBorder="1" applyAlignment="1" applyProtection="1">
      <alignment horizontal="center" shrinkToFit="1"/>
      <protection locked="0"/>
    </xf>
    <xf numFmtId="4" fontId="0" fillId="2" borderId="1" xfId="0" applyNumberFormat="1" applyFill="1" applyBorder="1" applyAlignment="1" applyProtection="1">
      <alignment horizontal="center" shrinkToFit="1"/>
      <protection locked="0"/>
    </xf>
    <xf numFmtId="4" fontId="0" fillId="0" borderId="1" xfId="0" applyNumberFormat="1" applyFill="1" applyBorder="1" applyAlignment="1" applyProtection="1">
      <alignment horizontal="center" shrinkToFit="1"/>
      <protection locked="0"/>
    </xf>
    <xf numFmtId="0" fontId="0" fillId="2" borderId="1" xfId="0" applyFill="1" applyBorder="1" applyAlignment="1" applyProtection="1">
      <alignment horizontal="center" shrinkToFit="1"/>
      <protection locked="0"/>
    </xf>
    <xf numFmtId="14" fontId="0" fillId="0" borderId="1" xfId="0" applyNumberFormat="1" applyFill="1" applyBorder="1" applyAlignment="1" applyProtection="1">
      <alignment shrinkToFit="1"/>
      <protection locked="0"/>
    </xf>
    <xf numFmtId="14" fontId="0" fillId="0" borderId="1" xfId="0" applyNumberFormat="1" applyFill="1" applyBorder="1" applyAlignment="1" applyProtection="1">
      <alignment horizontal="center" shrinkToFi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Alignment="1" applyProtection="1">
      <alignment shrinkToFit="1"/>
    </xf>
    <xf numFmtId="0" fontId="3" fillId="2" borderId="1" xfId="0" applyFont="1" applyFill="1" applyBorder="1" applyAlignment="1" applyProtection="1">
      <alignment shrinkToFit="1"/>
    </xf>
    <xf numFmtId="14" fontId="3" fillId="2" borderId="1" xfId="0" applyNumberFormat="1" applyFont="1" applyFill="1" applyBorder="1" applyAlignment="1" applyProtection="1">
      <alignment horizontal="center" vertical="top" wrapText="1" shrinkToFit="1"/>
    </xf>
    <xf numFmtId="4" fontId="3" fillId="2" borderId="1" xfId="0" applyNumberFormat="1" applyFont="1" applyFill="1" applyBorder="1" applyAlignment="1" applyProtection="1">
      <alignment horizontal="center" vertical="top" wrapText="1" shrinkToFit="1"/>
    </xf>
    <xf numFmtId="0" fontId="3" fillId="2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 shrinkToFit="1"/>
    </xf>
    <xf numFmtId="4" fontId="3" fillId="2" borderId="1" xfId="0" applyNumberFormat="1" applyFont="1" applyFill="1" applyBorder="1" applyAlignment="1" applyProtection="1">
      <alignment vertical="top" wrapText="1" shrinkToFit="1"/>
    </xf>
    <xf numFmtId="0" fontId="3" fillId="0" borderId="1" xfId="0" applyFont="1" applyBorder="1" applyAlignment="1" applyProtection="1">
      <alignment horizontal="center" shrinkToFit="1"/>
      <protection locked="0"/>
    </xf>
    <xf numFmtId="0" fontId="3" fillId="2" borderId="1" xfId="0" applyFont="1" applyFill="1" applyBorder="1" applyAlignment="1" applyProtection="1">
      <alignment horizontal="center" vertical="top" wrapText="1" shrinkToFit="1"/>
    </xf>
    <xf numFmtId="0" fontId="3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0" fillId="0" borderId="0" xfId="0" applyFont="1" applyAlignment="1" applyProtection="1">
      <alignment horizontal="center" vertical="center" wrapText="1"/>
    </xf>
    <xf numFmtId="14" fontId="11" fillId="0" borderId="0" xfId="0" applyNumberFormat="1" applyFont="1" applyAlignment="1" applyProtection="1">
      <alignment horizontal="center" vertical="center" wrapText="1"/>
    </xf>
    <xf numFmtId="4" fontId="11" fillId="0" borderId="0" xfId="0" applyNumberFormat="1" applyFont="1" applyAlignment="1" applyProtection="1">
      <alignment horizontal="center" vertical="center" wrapText="1"/>
    </xf>
    <xf numFmtId="4" fontId="11" fillId="0" borderId="0" xfId="0" applyNumberFormat="1" applyFont="1" applyAlignment="1" applyProtection="1">
      <alignment horizontal="center" vertical="center"/>
    </xf>
    <xf numFmtId="4" fontId="11" fillId="0" borderId="0" xfId="0" applyNumberFormat="1" applyFont="1" applyAlignment="1" applyProtection="1">
      <alignment horizontal="left" vertical="center"/>
    </xf>
    <xf numFmtId="2" fontId="12" fillId="0" borderId="0" xfId="0" applyNumberFormat="1" applyFont="1" applyAlignment="1" applyProtection="1">
      <alignment horizontal="left" vertical="center" wrapText="1"/>
    </xf>
    <xf numFmtId="4" fontId="5" fillId="0" borderId="0" xfId="0" applyNumberFormat="1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vertical="center" wrapText="1"/>
    </xf>
    <xf numFmtId="0" fontId="0" fillId="0" borderId="1" xfId="0" applyBorder="1" applyAlignment="1" applyProtection="1">
      <alignment shrinkToFit="1"/>
    </xf>
    <xf numFmtId="0" fontId="0" fillId="2" borderId="1" xfId="0" applyFill="1" applyBorder="1" applyAlignment="1" applyProtection="1">
      <alignment horizontal="center" shrinkToFit="1"/>
    </xf>
    <xf numFmtId="0" fontId="3" fillId="3" borderId="1" xfId="0" applyFont="1" applyFill="1" applyBorder="1" applyAlignment="1" applyProtection="1">
      <alignment horizontal="center" shrinkToFit="1"/>
    </xf>
    <xf numFmtId="0" fontId="3" fillId="0" borderId="6" xfId="0" applyFont="1" applyBorder="1" applyAlignment="1" applyProtection="1">
      <alignment horizontal="center" shrinkToFit="1"/>
    </xf>
    <xf numFmtId="0" fontId="3" fillId="0" borderId="1" xfId="0" applyFont="1" applyBorder="1" applyAlignment="1" applyProtection="1">
      <alignment horizontal="center" shrinkToFit="1"/>
    </xf>
    <xf numFmtId="14" fontId="0" fillId="0" borderId="0" xfId="0" applyNumberFormat="1" applyBorder="1" applyAlignment="1" applyProtection="1">
      <alignment horizontal="center" shrinkToFit="1"/>
    </xf>
    <xf numFmtId="0" fontId="0" fillId="0" borderId="1" xfId="0" applyBorder="1" applyProtection="1"/>
    <xf numFmtId="4" fontId="14" fillId="3" borderId="1" xfId="0" applyNumberFormat="1" applyFont="1" applyFill="1" applyBorder="1" applyAlignment="1" applyProtection="1">
      <alignment shrinkToFit="1"/>
    </xf>
    <xf numFmtId="2" fontId="10" fillId="0" borderId="1" xfId="0" applyNumberFormat="1" applyFont="1" applyBorder="1" applyAlignment="1" applyProtection="1">
      <alignment horizontal="center" vertical="center" shrinkToFit="1"/>
    </xf>
    <xf numFmtId="2" fontId="9" fillId="0" borderId="1" xfId="0" applyNumberFormat="1" applyFont="1" applyBorder="1" applyAlignment="1" applyProtection="1">
      <alignment shrinkToFit="1"/>
    </xf>
    <xf numFmtId="0" fontId="14" fillId="3" borderId="1" xfId="0" applyFont="1" applyFill="1" applyBorder="1" applyAlignment="1" applyProtection="1">
      <alignment shrinkToFit="1"/>
    </xf>
    <xf numFmtId="4" fontId="14" fillId="2" borderId="1" xfId="0" applyNumberFormat="1" applyFont="1" applyFill="1" applyBorder="1" applyAlignment="1" applyProtection="1">
      <alignment horizontal="center" shrinkToFit="1"/>
    </xf>
    <xf numFmtId="4" fontId="14" fillId="3" borderId="1" xfId="0" applyNumberFormat="1" applyFont="1" applyFill="1" applyBorder="1" applyAlignment="1" applyProtection="1">
      <alignment horizontal="center" shrinkToFit="1"/>
    </xf>
    <xf numFmtId="4" fontId="15" fillId="3" borderId="1" xfId="0" applyNumberFormat="1" applyFont="1" applyFill="1" applyBorder="1" applyAlignment="1" applyProtection="1">
      <alignment horizontal="center" shrinkToFit="1"/>
    </xf>
    <xf numFmtId="2" fontId="15" fillId="3" borderId="1" xfId="0" applyNumberFormat="1" applyFont="1" applyFill="1" applyBorder="1" applyAlignment="1" applyProtection="1">
      <alignment horizontal="center" shrinkToFit="1"/>
    </xf>
    <xf numFmtId="0" fontId="15" fillId="3" borderId="1" xfId="0" applyFont="1" applyFill="1" applyBorder="1" applyAlignment="1" applyProtection="1">
      <alignment horizontal="center" shrinkToFit="1"/>
    </xf>
    <xf numFmtId="4" fontId="3" fillId="3" borderId="1" xfId="0" applyNumberFormat="1" applyFont="1" applyFill="1" applyBorder="1" applyAlignment="1" applyProtection="1">
      <alignment shrinkToFit="1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/>
    <xf numFmtId="0" fontId="0" fillId="0" borderId="0" xfId="0" applyAlignment="1" applyProtection="1">
      <alignment horizontal="center"/>
    </xf>
    <xf numFmtId="4" fontId="10" fillId="0" borderId="0" xfId="0" applyNumberFormat="1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shrinkToFit="1"/>
    </xf>
    <xf numFmtId="0" fontId="3" fillId="0" borderId="7" xfId="0" applyFont="1" applyBorder="1" applyAlignment="1" applyProtection="1">
      <alignment horizontal="center" shrinkToFit="1"/>
    </xf>
    <xf numFmtId="0" fontId="3" fillId="0" borderId="3" xfId="0" applyFont="1" applyBorder="1" applyAlignment="1" applyProtection="1">
      <alignment horizontal="center" shrinkToFit="1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1" fillId="0" borderId="0" xfId="0" applyFont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shrinkToFit="1"/>
    </xf>
    <xf numFmtId="0" fontId="3" fillId="0" borderId="1" xfId="0" applyFont="1" applyBorder="1" applyAlignment="1" applyProtection="1">
      <alignment horizontal="center" shrinkToFit="1"/>
      <protection locked="0"/>
    </xf>
    <xf numFmtId="0" fontId="0" fillId="0" borderId="1" xfId="0" applyBorder="1" applyAlignment="1" applyProtection="1">
      <alignment horizontal="center"/>
      <protection locked="0"/>
    </xf>
    <xf numFmtId="4" fontId="8" fillId="2" borderId="1" xfId="0" applyNumberFormat="1" applyFont="1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" fontId="3" fillId="0" borderId="1" xfId="0" applyNumberFormat="1" applyFont="1" applyBorder="1" applyAlignment="1" applyProtection="1">
      <alignment horizontal="center" shrinkToFit="1"/>
    </xf>
    <xf numFmtId="4" fontId="3" fillId="0" borderId="1" xfId="0" applyNumberFormat="1" applyFont="1" applyBorder="1" applyAlignment="1" applyProtection="1">
      <alignment horizontal="center" shrinkToFit="1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shrinkToFit="1"/>
      <protection locked="0"/>
    </xf>
    <xf numFmtId="0" fontId="3" fillId="0" borderId="7" xfId="0" applyFont="1" applyBorder="1" applyAlignment="1" applyProtection="1">
      <alignment horizontal="left" shrinkToFit="1"/>
      <protection locked="0"/>
    </xf>
    <xf numFmtId="0" fontId="3" fillId="0" borderId="3" xfId="0" applyFont="1" applyBorder="1" applyAlignment="1" applyProtection="1">
      <alignment horizontal="left" shrinkToFit="1"/>
      <protection locked="0"/>
    </xf>
    <xf numFmtId="4" fontId="3" fillId="0" borderId="2" xfId="0" applyNumberFormat="1" applyFont="1" applyBorder="1" applyAlignment="1" applyProtection="1">
      <alignment horizontal="center" shrinkToFit="1"/>
      <protection locked="0"/>
    </xf>
    <xf numFmtId="4" fontId="3" fillId="0" borderId="7" xfId="0" applyNumberFormat="1" applyFont="1" applyBorder="1" applyAlignment="1" applyProtection="1">
      <alignment horizontal="center" shrinkToFit="1"/>
      <protection locked="0"/>
    </xf>
    <xf numFmtId="4" fontId="3" fillId="0" borderId="3" xfId="0" applyNumberFormat="1" applyFont="1" applyBorder="1" applyAlignment="1" applyProtection="1">
      <alignment horizontal="center" shrinkToFit="1"/>
      <protection locked="0"/>
    </xf>
    <xf numFmtId="0" fontId="3" fillId="0" borderId="2" xfId="0" applyFont="1" applyBorder="1" applyAlignment="1" applyProtection="1">
      <alignment horizontal="center" shrinkToFit="1"/>
      <protection locked="0"/>
    </xf>
    <xf numFmtId="0" fontId="3" fillId="0" borderId="3" xfId="0" applyFont="1" applyBorder="1" applyAlignment="1" applyProtection="1">
      <alignment horizontal="center" shrinkToFit="1"/>
      <protection locked="0"/>
    </xf>
    <xf numFmtId="4" fontId="14" fillId="3" borderId="2" xfId="0" applyNumberFormat="1" applyFont="1" applyFill="1" applyBorder="1" applyAlignment="1" applyProtection="1">
      <alignment horizontal="center" shrinkToFit="1"/>
    </xf>
    <xf numFmtId="4" fontId="14" fillId="3" borderId="3" xfId="0" applyNumberFormat="1" applyFont="1" applyFill="1" applyBorder="1" applyAlignment="1" applyProtection="1">
      <alignment horizontal="center" shrinkToFit="1"/>
    </xf>
    <xf numFmtId="4" fontId="14" fillId="3" borderId="1" xfId="0" applyNumberFormat="1" applyFont="1" applyFill="1" applyBorder="1" applyAlignment="1" applyProtection="1">
      <alignment horizontal="center" shrinkToFit="1"/>
    </xf>
    <xf numFmtId="0" fontId="3" fillId="0" borderId="7" xfId="0" applyFont="1" applyBorder="1" applyAlignment="1" applyProtection="1">
      <alignment horizontal="center" shrinkToFit="1"/>
      <protection locked="0"/>
    </xf>
    <xf numFmtId="4" fontId="15" fillId="3" borderId="2" xfId="0" applyNumberFormat="1" applyFont="1" applyFill="1" applyBorder="1" applyAlignment="1" applyProtection="1">
      <alignment horizontal="center" shrinkToFit="1"/>
    </xf>
    <xf numFmtId="4" fontId="15" fillId="3" borderId="7" xfId="0" applyNumberFormat="1" applyFont="1" applyFill="1" applyBorder="1" applyAlignment="1" applyProtection="1">
      <alignment horizontal="center" shrinkToFit="1"/>
    </xf>
    <xf numFmtId="4" fontId="15" fillId="3" borderId="3" xfId="0" applyNumberFormat="1" applyFont="1" applyFill="1" applyBorder="1" applyAlignment="1" applyProtection="1">
      <alignment horizontal="center" shrinkToFit="1"/>
    </xf>
    <xf numFmtId="0" fontId="3" fillId="2" borderId="1" xfId="0" applyFont="1" applyFill="1" applyBorder="1" applyAlignment="1" applyProtection="1">
      <alignment horizontal="center" vertical="top" wrapText="1" shrinkToFit="1"/>
    </xf>
    <xf numFmtId="0" fontId="3" fillId="2" borderId="1" xfId="0" applyFont="1" applyFill="1" applyBorder="1" applyAlignment="1" applyProtection="1">
      <alignment horizontal="center"/>
    </xf>
    <xf numFmtId="0" fontId="13" fillId="0" borderId="8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zoomScale="85" zoomScaleNormal="85" zoomScaleSheetLayoutView="100" workbookViewId="0">
      <selection activeCell="I23" sqref="I23"/>
    </sheetView>
  </sheetViews>
  <sheetFormatPr defaultRowHeight="15" x14ac:dyDescent="0.25"/>
  <cols>
    <col min="1" max="1" width="5" style="23" customWidth="1"/>
    <col min="2" max="2" width="17" style="23" customWidth="1"/>
    <col min="3" max="3" width="15" style="23" customWidth="1"/>
    <col min="4" max="5" width="10.28515625" style="23" customWidth="1"/>
    <col min="6" max="6" width="10.140625" style="23" customWidth="1"/>
    <col min="7" max="7" width="15.28515625" style="23" customWidth="1"/>
    <col min="8" max="8" width="9.28515625" style="23" customWidth="1"/>
    <col min="9" max="9" width="9.85546875" style="23" customWidth="1"/>
    <col min="10" max="10" width="8.42578125" style="23" customWidth="1"/>
    <col min="11" max="11" width="11" style="23" customWidth="1"/>
    <col min="12" max="12" width="11.5703125" style="23" customWidth="1"/>
    <col min="13" max="14" width="11.7109375" style="23" customWidth="1"/>
    <col min="15" max="15" width="10.28515625" style="23" customWidth="1"/>
    <col min="16" max="16" width="9" style="23" customWidth="1"/>
    <col min="17" max="17" width="13" style="23" customWidth="1"/>
    <col min="18" max="18" width="10.85546875" style="23" customWidth="1"/>
    <col min="19" max="19" width="9.85546875" style="23" customWidth="1"/>
    <col min="20" max="16384" width="9.140625" style="23"/>
  </cols>
  <sheetData>
    <row r="1" spans="1:20" ht="21" customHeight="1" x14ac:dyDescent="0.25">
      <c r="A1" s="79" t="str">
        <f>CONCATENATE("ANKARA İLİ PURSAKLAR İLÇESİ ",A21," MÜDÜRLÜĞÜ KANTİN KİRASI ÖDEME TABLOSU")</f>
        <v>ANKARA İLİ PURSAKLAR İLÇESİ SARAY İMAM HATİP ORTAOKULU MÜDÜRLÜĞÜ KANTİN KİRASI ÖDEME TABLOSU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1:20" x14ac:dyDescent="0.25">
      <c r="A2" s="62" t="s">
        <v>46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x14ac:dyDescent="0.25">
      <c r="A3" s="62" t="s">
        <v>61</v>
      </c>
      <c r="B3" s="62"/>
      <c r="C3" s="24">
        <v>5</v>
      </c>
      <c r="D3" s="61" t="s">
        <v>62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1:20" x14ac:dyDescent="0.25">
      <c r="A4" s="62" t="s">
        <v>63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spans="1:20" x14ac:dyDescent="0.25">
      <c r="A5" s="62" t="s">
        <v>66</v>
      </c>
      <c r="B5" s="62"/>
      <c r="C5" s="25">
        <v>43800</v>
      </c>
      <c r="D5" s="61" t="s">
        <v>64</v>
      </c>
      <c r="E5" s="61"/>
      <c r="F5" s="61"/>
      <c r="G5" s="25">
        <v>45627</v>
      </c>
      <c r="H5" s="62" t="s">
        <v>65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0" x14ac:dyDescent="0.25">
      <c r="A6" s="62" t="s">
        <v>68</v>
      </c>
      <c r="B6" s="62"/>
      <c r="C6" s="62"/>
      <c r="D6" s="60" t="s">
        <v>69</v>
      </c>
      <c r="E6" s="60"/>
      <c r="F6" s="69" t="s">
        <v>67</v>
      </c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x14ac:dyDescent="0.25">
      <c r="A7" s="62" t="s">
        <v>70</v>
      </c>
      <c r="B7" s="62"/>
      <c r="C7" s="62"/>
      <c r="D7" s="26">
        <f>E23</f>
        <v>1050</v>
      </c>
      <c r="E7" s="62" t="s">
        <v>72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26">
        <f>N21</f>
        <v>33950</v>
      </c>
      <c r="S7" s="61" t="s">
        <v>71</v>
      </c>
      <c r="T7" s="61"/>
    </row>
    <row r="8" spans="1:20" x14ac:dyDescent="0.25">
      <c r="A8" s="68" t="s">
        <v>74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</row>
    <row r="9" spans="1:20" x14ac:dyDescent="0.25">
      <c r="A9" s="62" t="s">
        <v>73</v>
      </c>
      <c r="B9" s="62"/>
      <c r="C9" s="62"/>
      <c r="D9" s="26">
        <f>E23</f>
        <v>1050</v>
      </c>
      <c r="E9" s="66" t="s">
        <v>75</v>
      </c>
      <c r="F9" s="66"/>
      <c r="G9" s="66"/>
      <c r="H9" s="27">
        <f>N21</f>
        <v>33950</v>
      </c>
      <c r="I9" s="67" t="s">
        <v>76</v>
      </c>
      <c r="J9" s="67"/>
      <c r="K9" s="27">
        <f>Q21</f>
        <v>3395</v>
      </c>
      <c r="L9" s="67" t="s">
        <v>77</v>
      </c>
      <c r="M9" s="67"/>
      <c r="N9" s="67"/>
      <c r="O9" s="67"/>
      <c r="P9" s="28">
        <f>R21</f>
        <v>399.41176470588238</v>
      </c>
      <c r="Q9" s="67" t="s">
        <v>78</v>
      </c>
      <c r="R9" s="67"/>
      <c r="S9" s="67"/>
      <c r="T9" s="67"/>
    </row>
    <row r="10" spans="1:20" x14ac:dyDescent="0.25">
      <c r="A10" s="58" t="str">
        <f>E40</f>
        <v>Ziraat Bankası</v>
      </c>
      <c r="B10" s="59"/>
      <c r="C10" s="26" t="str">
        <f>H40</f>
        <v>Ulus Şubesi</v>
      </c>
      <c r="D10" s="60" t="str">
        <f>O40</f>
        <v>TR59 0001 0006 8305 5039 3250 14</v>
      </c>
      <c r="E10" s="60"/>
      <c r="F10" s="60"/>
      <c r="G10" s="60"/>
      <c r="H10" s="61" t="s">
        <v>79</v>
      </c>
      <c r="I10" s="61"/>
      <c r="J10" s="29">
        <f>D35</f>
        <v>8.5</v>
      </c>
      <c r="K10" s="62" t="s">
        <v>80</v>
      </c>
      <c r="L10" s="62"/>
      <c r="M10" s="62"/>
      <c r="N10" s="62"/>
      <c r="O10" s="62"/>
      <c r="P10" s="62"/>
      <c r="Q10" s="62"/>
      <c r="R10" s="62"/>
      <c r="S10" s="62"/>
      <c r="T10" s="62"/>
    </row>
    <row r="11" spans="1:20" x14ac:dyDescent="0.25">
      <c r="A11" s="62" t="s">
        <v>81</v>
      </c>
      <c r="B11" s="62"/>
      <c r="C11" s="62"/>
      <c r="D11" s="30">
        <f>E23</f>
        <v>1050</v>
      </c>
      <c r="E11" s="66" t="s">
        <v>75</v>
      </c>
      <c r="F11" s="66"/>
      <c r="G11" s="66"/>
      <c r="H11" s="27">
        <f>N21</f>
        <v>33950</v>
      </c>
      <c r="I11" s="67" t="s">
        <v>76</v>
      </c>
      <c r="J11" s="67"/>
      <c r="K11" s="27">
        <f>S21</f>
        <v>3395</v>
      </c>
      <c r="L11" s="67" t="s">
        <v>77</v>
      </c>
      <c r="M11" s="67"/>
      <c r="N11" s="67"/>
      <c r="O11" s="67"/>
      <c r="P11" s="28">
        <f>T21</f>
        <v>399.41176470588238</v>
      </c>
      <c r="Q11" s="67" t="s">
        <v>83</v>
      </c>
      <c r="R11" s="67"/>
      <c r="S11" s="67"/>
      <c r="T11" s="67"/>
    </row>
    <row r="12" spans="1:20" x14ac:dyDescent="0.25">
      <c r="A12" s="58" t="str">
        <f>E39</f>
        <v>Ziraat Bankası</v>
      </c>
      <c r="B12" s="59"/>
      <c r="C12" s="26" t="str">
        <f>H39</f>
        <v>Pursaklar Şubesi</v>
      </c>
      <c r="D12" s="60" t="str">
        <f>O39</f>
        <v>TR13 0001 0012 8350 8372 8550 01</v>
      </c>
      <c r="E12" s="60"/>
      <c r="F12" s="60"/>
      <c r="G12" s="60"/>
      <c r="H12" s="61" t="s">
        <v>79</v>
      </c>
      <c r="I12" s="61"/>
      <c r="J12" s="29">
        <f>D35</f>
        <v>8.5</v>
      </c>
      <c r="K12" s="62" t="s">
        <v>80</v>
      </c>
      <c r="L12" s="62"/>
      <c r="M12" s="62"/>
      <c r="N12" s="62"/>
      <c r="O12" s="62"/>
      <c r="P12" s="62"/>
      <c r="Q12" s="62"/>
      <c r="R12" s="62"/>
      <c r="S12" s="62"/>
      <c r="T12" s="62"/>
    </row>
    <row r="13" spans="1:20" x14ac:dyDescent="0.25">
      <c r="A13" s="62" t="s">
        <v>82</v>
      </c>
      <c r="B13" s="62"/>
      <c r="C13" s="62"/>
      <c r="D13" s="30">
        <f>E23</f>
        <v>1050</v>
      </c>
      <c r="E13" s="66" t="s">
        <v>75</v>
      </c>
      <c r="F13" s="66"/>
      <c r="G13" s="66"/>
      <c r="H13" s="27">
        <f>N21</f>
        <v>33950</v>
      </c>
      <c r="I13" s="67" t="s">
        <v>84</v>
      </c>
      <c r="J13" s="67"/>
      <c r="K13" s="27">
        <f>O21</f>
        <v>27160</v>
      </c>
      <c r="L13" s="67" t="s">
        <v>77</v>
      </c>
      <c r="M13" s="67"/>
      <c r="N13" s="67"/>
      <c r="O13" s="67"/>
      <c r="P13" s="28">
        <f>P21</f>
        <v>3195.294117647059</v>
      </c>
      <c r="Q13" s="67" t="str">
        <f>CONCATENATE(A21," Müdürlüğünün")</f>
        <v>SARAY İMAM HATİP ORTAOKULU Müdürlüğünün</v>
      </c>
      <c r="R13" s="67"/>
      <c r="S13" s="67"/>
      <c r="T13" s="67"/>
    </row>
    <row r="14" spans="1:20" x14ac:dyDescent="0.25">
      <c r="A14" s="58" t="str">
        <f>E38</f>
        <v>Halk Bankası</v>
      </c>
      <c r="B14" s="59"/>
      <c r="C14" s="26" t="str">
        <f>H38</f>
        <v>Pursaklar Şubesi</v>
      </c>
      <c r="D14" s="60" t="str">
        <f>O38</f>
        <v>TR00000000000000000000000000</v>
      </c>
      <c r="E14" s="60"/>
      <c r="F14" s="60"/>
      <c r="G14" s="60"/>
      <c r="H14" s="61" t="s">
        <v>79</v>
      </c>
      <c r="I14" s="61"/>
      <c r="J14" s="29">
        <f>D35</f>
        <v>8.5</v>
      </c>
      <c r="K14" s="62" t="s">
        <v>80</v>
      </c>
      <c r="L14" s="62"/>
      <c r="M14" s="62"/>
      <c r="N14" s="62"/>
      <c r="O14" s="62"/>
      <c r="P14" s="62"/>
      <c r="Q14" s="62"/>
      <c r="R14" s="62"/>
      <c r="S14" s="62"/>
      <c r="T14" s="62"/>
    </row>
    <row r="15" spans="1:20" x14ac:dyDescent="0.25">
      <c r="A15" s="55" t="s">
        <v>87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</row>
    <row r="16" spans="1:20" x14ac:dyDescent="0.25">
      <c r="A16" s="53" t="s">
        <v>88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</row>
    <row r="17" spans="1:20" ht="15.75" x14ac:dyDescent="0.25">
      <c r="A17" s="100" t="s">
        <v>42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</row>
    <row r="18" spans="1:20" ht="15.75" x14ac:dyDescent="0.25">
      <c r="A18" s="99" t="str">
        <f>CONCATENATE(C23,"-",C34," ÖĞRETİM YILI OKUL KANTİNİ KİRA BEDELİ TAKİP FORMU")</f>
        <v>2019-2020 ÖĞRETİM YILI OKUL KANTİNİ KİRA BEDELİ TAKİP FORMU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31"/>
      <c r="O18" s="31"/>
      <c r="P18" s="31"/>
      <c r="Q18" s="31"/>
      <c r="R18" s="31"/>
      <c r="S18" s="31"/>
    </row>
    <row r="19" spans="1:20" s="32" customFormat="1" ht="38.25" customHeight="1" x14ac:dyDescent="0.25">
      <c r="A19" s="102" t="s">
        <v>0</v>
      </c>
      <c r="B19" s="102"/>
      <c r="C19" s="102"/>
      <c r="D19" s="103" t="s">
        <v>58</v>
      </c>
      <c r="E19" s="77" t="s">
        <v>59</v>
      </c>
      <c r="F19" s="77" t="s">
        <v>60</v>
      </c>
      <c r="G19" s="77" t="s">
        <v>1</v>
      </c>
      <c r="H19" s="77" t="s">
        <v>2</v>
      </c>
      <c r="I19" s="77" t="s">
        <v>8</v>
      </c>
      <c r="J19" s="77" t="s">
        <v>41</v>
      </c>
      <c r="K19" s="77" t="s">
        <v>3</v>
      </c>
      <c r="L19" s="77" t="s">
        <v>4</v>
      </c>
      <c r="M19" s="77" t="s">
        <v>5</v>
      </c>
      <c r="N19" s="77" t="s">
        <v>12</v>
      </c>
      <c r="O19" s="80" t="s">
        <v>6</v>
      </c>
      <c r="P19" s="81"/>
      <c r="Q19" s="80" t="s">
        <v>7</v>
      </c>
      <c r="R19" s="81"/>
      <c r="S19" s="80" t="s">
        <v>11</v>
      </c>
      <c r="T19" s="81"/>
    </row>
    <row r="20" spans="1:20" s="32" customFormat="1" ht="42" customHeight="1" x14ac:dyDescent="0.25">
      <c r="A20" s="102"/>
      <c r="B20" s="102"/>
      <c r="C20" s="102"/>
      <c r="D20" s="103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22" t="s">
        <v>9</v>
      </c>
      <c r="P20" s="22" t="s">
        <v>10</v>
      </c>
      <c r="Q20" s="22" t="s">
        <v>9</v>
      </c>
      <c r="R20" s="22" t="s">
        <v>10</v>
      </c>
      <c r="S20" s="22" t="s">
        <v>9</v>
      </c>
      <c r="T20" s="22" t="s">
        <v>10</v>
      </c>
    </row>
    <row r="21" spans="1:20" x14ac:dyDescent="0.25">
      <c r="A21" s="101" t="s">
        <v>57</v>
      </c>
      <c r="B21" s="101"/>
      <c r="C21" s="101"/>
      <c r="D21" s="41">
        <f>D35</f>
        <v>8.5</v>
      </c>
      <c r="E21" s="42">
        <f>F21/D21</f>
        <v>4117.6470588235297</v>
      </c>
      <c r="F21" s="49">
        <v>35000</v>
      </c>
      <c r="G21" s="1" t="s">
        <v>54</v>
      </c>
      <c r="H21" s="1"/>
      <c r="I21" s="43">
        <f>(F21/100)*6</f>
        <v>2100</v>
      </c>
      <c r="J21" s="2"/>
      <c r="K21" s="2"/>
      <c r="L21" s="40">
        <f>F21/D21</f>
        <v>4117.6470588235297</v>
      </c>
      <c r="M21" s="40">
        <f>(F21/100)*3</f>
        <v>1050</v>
      </c>
      <c r="N21" s="40">
        <f>F21-M21</f>
        <v>33950</v>
      </c>
      <c r="O21" s="40">
        <f t="shared" ref="O21" si="0">(N21/100)*80</f>
        <v>27160</v>
      </c>
      <c r="P21" s="40">
        <f>O21/D21</f>
        <v>3195.294117647059</v>
      </c>
      <c r="Q21" s="40">
        <f t="shared" ref="Q21" si="1">(N21/100)*10</f>
        <v>3395</v>
      </c>
      <c r="R21" s="40">
        <f>Q21/D21</f>
        <v>399.41176470588238</v>
      </c>
      <c r="S21" s="40">
        <f t="shared" ref="S21" si="2">(N21/100)*10</f>
        <v>3395</v>
      </c>
      <c r="T21" s="40">
        <f>S21/D21</f>
        <v>399.41176470588238</v>
      </c>
    </row>
    <row r="22" spans="1:20" ht="32.25" customHeight="1" x14ac:dyDescent="0.25">
      <c r="A22" s="13" t="s">
        <v>20</v>
      </c>
      <c r="B22" s="20" t="s">
        <v>13</v>
      </c>
      <c r="C22" s="20" t="s">
        <v>45</v>
      </c>
      <c r="D22" s="20" t="s">
        <v>52</v>
      </c>
      <c r="E22" s="20" t="s">
        <v>35</v>
      </c>
      <c r="F22" s="14" t="s">
        <v>55</v>
      </c>
      <c r="G22" s="14" t="s">
        <v>36</v>
      </c>
      <c r="H22" s="15" t="s">
        <v>14</v>
      </c>
      <c r="I22" s="16" t="s">
        <v>17</v>
      </c>
      <c r="J22" s="97" t="s">
        <v>15</v>
      </c>
      <c r="K22" s="97"/>
      <c r="L22" s="17" t="s">
        <v>16</v>
      </c>
      <c r="M22" s="17" t="s">
        <v>17</v>
      </c>
      <c r="N22" s="14" t="s">
        <v>18</v>
      </c>
      <c r="O22" s="18" t="s">
        <v>19</v>
      </c>
      <c r="P22" s="15" t="s">
        <v>17</v>
      </c>
      <c r="Q22" s="21" t="s">
        <v>43</v>
      </c>
      <c r="R22" s="98" t="s">
        <v>44</v>
      </c>
      <c r="S22" s="98"/>
      <c r="T22" s="98"/>
    </row>
    <row r="23" spans="1:20" ht="21.75" customHeight="1" x14ac:dyDescent="0.25">
      <c r="A23" s="33">
        <v>1</v>
      </c>
      <c r="B23" s="3" t="s">
        <v>89</v>
      </c>
      <c r="C23" s="3">
        <v>2019</v>
      </c>
      <c r="D23" s="4">
        <v>1</v>
      </c>
      <c r="E23" s="44">
        <f>M21</f>
        <v>1050</v>
      </c>
      <c r="F23" s="5"/>
      <c r="G23" s="45">
        <f>($P$21*D23)</f>
        <v>3195.294117647059</v>
      </c>
      <c r="H23" s="6"/>
      <c r="I23" s="6"/>
      <c r="J23" s="90">
        <f>($R$21*D23)</f>
        <v>399.41176470588238</v>
      </c>
      <c r="K23" s="91"/>
      <c r="L23" s="7"/>
      <c r="M23" s="7"/>
      <c r="N23" s="40">
        <f>($T$21*D23)</f>
        <v>399.41176470588238</v>
      </c>
      <c r="O23" s="8"/>
      <c r="P23" s="9"/>
      <c r="Q23" s="5"/>
      <c r="R23" s="73"/>
      <c r="S23" s="73"/>
      <c r="T23" s="73"/>
    </row>
    <row r="24" spans="1:20" ht="21.75" customHeight="1" x14ac:dyDescent="0.25">
      <c r="A24" s="33">
        <v>2</v>
      </c>
      <c r="B24" s="3" t="s">
        <v>90</v>
      </c>
      <c r="C24" s="3">
        <v>2019</v>
      </c>
      <c r="D24" s="4">
        <v>1</v>
      </c>
      <c r="E24" s="34"/>
      <c r="F24" s="10"/>
      <c r="G24" s="45">
        <f t="shared" ref="G24:G34" si="3">($P$21*D24)</f>
        <v>3195.294117647059</v>
      </c>
      <c r="H24" s="6"/>
      <c r="I24" s="6"/>
      <c r="J24" s="90">
        <f t="shared" ref="J24:J34" si="4">($R$21*D24)</f>
        <v>399.41176470588238</v>
      </c>
      <c r="K24" s="91"/>
      <c r="L24" s="7"/>
      <c r="M24" s="7"/>
      <c r="N24" s="40">
        <f t="shared" ref="N24:N34" si="5">($T$21*D24)</f>
        <v>399.41176470588238</v>
      </c>
      <c r="O24" s="8"/>
      <c r="P24" s="9"/>
      <c r="Q24" s="5"/>
      <c r="R24" s="73"/>
      <c r="S24" s="73"/>
      <c r="T24" s="73"/>
    </row>
    <row r="25" spans="1:20" ht="21.75" customHeight="1" x14ac:dyDescent="0.25">
      <c r="A25" s="33">
        <v>3</v>
      </c>
      <c r="B25" s="3" t="s">
        <v>91</v>
      </c>
      <c r="C25" s="3">
        <v>2020</v>
      </c>
      <c r="D25" s="4">
        <v>0.5</v>
      </c>
      <c r="E25" s="34"/>
      <c r="F25" s="10"/>
      <c r="G25" s="45">
        <f t="shared" si="3"/>
        <v>1597.6470588235295</v>
      </c>
      <c r="H25" s="6"/>
      <c r="I25" s="6"/>
      <c r="J25" s="90">
        <f t="shared" si="4"/>
        <v>199.70588235294119</v>
      </c>
      <c r="K25" s="91"/>
      <c r="L25" s="7"/>
      <c r="M25" s="7"/>
      <c r="N25" s="40">
        <f t="shared" si="5"/>
        <v>199.70588235294119</v>
      </c>
      <c r="O25" s="8"/>
      <c r="P25" s="9"/>
      <c r="Q25" s="5"/>
      <c r="R25" s="73"/>
      <c r="S25" s="73"/>
      <c r="T25" s="73"/>
    </row>
    <row r="26" spans="1:20" ht="21.75" customHeight="1" x14ac:dyDescent="0.25">
      <c r="A26" s="33">
        <v>4</v>
      </c>
      <c r="B26" s="3" t="s">
        <v>92</v>
      </c>
      <c r="C26" s="3">
        <v>2020</v>
      </c>
      <c r="D26" s="4">
        <v>1</v>
      </c>
      <c r="E26" s="34"/>
      <c r="F26" s="10"/>
      <c r="G26" s="45">
        <f t="shared" si="3"/>
        <v>3195.294117647059</v>
      </c>
      <c r="H26" s="6"/>
      <c r="I26" s="6"/>
      <c r="J26" s="90">
        <f t="shared" si="4"/>
        <v>399.41176470588238</v>
      </c>
      <c r="K26" s="91"/>
      <c r="L26" s="7"/>
      <c r="M26" s="7"/>
      <c r="N26" s="40">
        <f t="shared" si="5"/>
        <v>399.41176470588238</v>
      </c>
      <c r="O26" s="8"/>
      <c r="P26" s="9"/>
      <c r="Q26" s="5"/>
      <c r="R26" s="73"/>
      <c r="S26" s="73"/>
      <c r="T26" s="73"/>
    </row>
    <row r="27" spans="1:20" ht="21.75" customHeight="1" x14ac:dyDescent="0.25">
      <c r="A27" s="33">
        <v>5</v>
      </c>
      <c r="B27" s="3" t="s">
        <v>93</v>
      </c>
      <c r="C27" s="3">
        <v>2020</v>
      </c>
      <c r="D27" s="4">
        <v>1</v>
      </c>
      <c r="E27" s="34"/>
      <c r="F27" s="10"/>
      <c r="G27" s="45">
        <f t="shared" si="3"/>
        <v>3195.294117647059</v>
      </c>
      <c r="H27" s="6"/>
      <c r="I27" s="6"/>
      <c r="J27" s="90">
        <f t="shared" si="4"/>
        <v>399.41176470588238</v>
      </c>
      <c r="K27" s="91"/>
      <c r="L27" s="7"/>
      <c r="M27" s="7"/>
      <c r="N27" s="40">
        <f t="shared" si="5"/>
        <v>399.41176470588238</v>
      </c>
      <c r="O27" s="8"/>
      <c r="P27" s="9"/>
      <c r="Q27" s="5"/>
      <c r="R27" s="73"/>
      <c r="S27" s="73"/>
      <c r="T27" s="73"/>
    </row>
    <row r="28" spans="1:20" ht="21.75" customHeight="1" x14ac:dyDescent="0.25">
      <c r="A28" s="33">
        <v>6</v>
      </c>
      <c r="B28" s="3" t="s">
        <v>94</v>
      </c>
      <c r="C28" s="3">
        <v>2020</v>
      </c>
      <c r="D28" s="4">
        <v>1</v>
      </c>
      <c r="E28" s="34"/>
      <c r="F28" s="10"/>
      <c r="G28" s="45">
        <f t="shared" si="3"/>
        <v>3195.294117647059</v>
      </c>
      <c r="H28" s="6"/>
      <c r="I28" s="6"/>
      <c r="J28" s="90">
        <f t="shared" si="4"/>
        <v>399.41176470588238</v>
      </c>
      <c r="K28" s="91"/>
      <c r="L28" s="7"/>
      <c r="M28" s="7"/>
      <c r="N28" s="40">
        <f t="shared" si="5"/>
        <v>399.41176470588238</v>
      </c>
      <c r="O28" s="8"/>
      <c r="P28" s="9"/>
      <c r="Q28" s="5"/>
      <c r="R28" s="73"/>
      <c r="S28" s="73"/>
      <c r="T28" s="73"/>
    </row>
    <row r="29" spans="1:20" ht="21.75" customHeight="1" x14ac:dyDescent="0.25">
      <c r="A29" s="33">
        <v>7</v>
      </c>
      <c r="B29" s="3" t="s">
        <v>95</v>
      </c>
      <c r="C29" s="3">
        <v>2020</v>
      </c>
      <c r="D29" s="4">
        <v>1</v>
      </c>
      <c r="E29" s="7"/>
      <c r="F29" s="10"/>
      <c r="G29" s="45">
        <f t="shared" si="3"/>
        <v>3195.294117647059</v>
      </c>
      <c r="H29" s="6"/>
      <c r="I29" s="6"/>
      <c r="J29" s="90">
        <f t="shared" si="4"/>
        <v>399.41176470588238</v>
      </c>
      <c r="K29" s="91"/>
      <c r="L29" s="7"/>
      <c r="M29" s="7"/>
      <c r="N29" s="40">
        <f t="shared" si="5"/>
        <v>399.41176470588238</v>
      </c>
      <c r="O29" s="8"/>
      <c r="P29" s="9"/>
      <c r="Q29" s="5"/>
      <c r="R29" s="73"/>
      <c r="S29" s="73"/>
      <c r="T29" s="73"/>
    </row>
    <row r="30" spans="1:20" ht="21.75" customHeight="1" x14ac:dyDescent="0.25">
      <c r="A30" s="33">
        <v>8</v>
      </c>
      <c r="B30" s="3" t="s">
        <v>96</v>
      </c>
      <c r="C30" s="3">
        <v>2020</v>
      </c>
      <c r="D30" s="4">
        <v>0</v>
      </c>
      <c r="E30" s="34"/>
      <c r="F30" s="10"/>
      <c r="G30" s="45">
        <f t="shared" si="3"/>
        <v>0</v>
      </c>
      <c r="H30" s="6"/>
      <c r="I30" s="6"/>
      <c r="J30" s="90">
        <f t="shared" si="4"/>
        <v>0</v>
      </c>
      <c r="K30" s="91"/>
      <c r="L30" s="7"/>
      <c r="M30" s="7"/>
      <c r="N30" s="40">
        <f t="shared" si="5"/>
        <v>0</v>
      </c>
      <c r="O30" s="8"/>
      <c r="P30" s="9"/>
      <c r="Q30" s="5"/>
      <c r="R30" s="73"/>
      <c r="S30" s="73"/>
      <c r="T30" s="73"/>
    </row>
    <row r="31" spans="1:20" ht="21.75" customHeight="1" x14ac:dyDescent="0.25">
      <c r="A31" s="33">
        <v>9</v>
      </c>
      <c r="B31" s="3" t="s">
        <v>97</v>
      </c>
      <c r="C31" s="3">
        <v>2020</v>
      </c>
      <c r="D31" s="4">
        <v>0</v>
      </c>
      <c r="E31" s="34"/>
      <c r="F31" s="10"/>
      <c r="G31" s="45">
        <f t="shared" si="3"/>
        <v>0</v>
      </c>
      <c r="H31" s="6"/>
      <c r="I31" s="6"/>
      <c r="J31" s="90">
        <f t="shared" si="4"/>
        <v>0</v>
      </c>
      <c r="K31" s="91"/>
      <c r="L31" s="7"/>
      <c r="M31" s="7"/>
      <c r="N31" s="40">
        <f t="shared" si="5"/>
        <v>0</v>
      </c>
      <c r="O31" s="8"/>
      <c r="P31" s="9"/>
      <c r="Q31" s="5"/>
      <c r="R31" s="73"/>
      <c r="S31" s="73"/>
      <c r="T31" s="73"/>
    </row>
    <row r="32" spans="1:20" ht="21.75" customHeight="1" x14ac:dyDescent="0.25">
      <c r="A32" s="33">
        <v>10</v>
      </c>
      <c r="B32" s="3" t="s">
        <v>98</v>
      </c>
      <c r="C32" s="3">
        <v>2020</v>
      </c>
      <c r="D32" s="4">
        <v>0</v>
      </c>
      <c r="E32" s="34"/>
      <c r="F32" s="10"/>
      <c r="G32" s="45">
        <f t="shared" si="3"/>
        <v>0</v>
      </c>
      <c r="H32" s="6"/>
      <c r="I32" s="6"/>
      <c r="J32" s="90">
        <f t="shared" si="4"/>
        <v>0</v>
      </c>
      <c r="K32" s="91"/>
      <c r="L32" s="7"/>
      <c r="M32" s="7"/>
      <c r="N32" s="40">
        <f t="shared" si="5"/>
        <v>0</v>
      </c>
      <c r="O32" s="8"/>
      <c r="P32" s="9"/>
      <c r="Q32" s="5"/>
      <c r="R32" s="73"/>
      <c r="S32" s="73"/>
      <c r="T32" s="73"/>
    </row>
    <row r="33" spans="1:20" ht="21.75" customHeight="1" x14ac:dyDescent="0.25">
      <c r="A33" s="33">
        <v>11</v>
      </c>
      <c r="B33" s="3" t="s">
        <v>99</v>
      </c>
      <c r="C33" s="3">
        <v>2020</v>
      </c>
      <c r="D33" s="4">
        <v>1</v>
      </c>
      <c r="E33" s="34"/>
      <c r="F33" s="10"/>
      <c r="G33" s="45">
        <f t="shared" si="3"/>
        <v>3195.294117647059</v>
      </c>
      <c r="H33" s="6"/>
      <c r="I33" s="6"/>
      <c r="J33" s="90">
        <f t="shared" si="4"/>
        <v>399.41176470588238</v>
      </c>
      <c r="K33" s="91"/>
      <c r="L33" s="7"/>
      <c r="M33" s="7"/>
      <c r="N33" s="40">
        <f t="shared" si="5"/>
        <v>399.41176470588238</v>
      </c>
      <c r="O33" s="8"/>
      <c r="P33" s="9"/>
      <c r="Q33" s="5"/>
      <c r="R33" s="73"/>
      <c r="S33" s="73"/>
      <c r="T33" s="73"/>
    </row>
    <row r="34" spans="1:20" ht="21.75" customHeight="1" x14ac:dyDescent="0.25">
      <c r="A34" s="33">
        <v>12</v>
      </c>
      <c r="B34" s="3" t="s">
        <v>100</v>
      </c>
      <c r="C34" s="3">
        <v>2020</v>
      </c>
      <c r="D34" s="4">
        <v>1</v>
      </c>
      <c r="E34" s="34"/>
      <c r="F34" s="10"/>
      <c r="G34" s="45">
        <f t="shared" si="3"/>
        <v>3195.294117647059</v>
      </c>
      <c r="H34" s="6"/>
      <c r="I34" s="6"/>
      <c r="J34" s="90">
        <f t="shared" si="4"/>
        <v>399.41176470588238</v>
      </c>
      <c r="K34" s="91"/>
      <c r="L34" s="7"/>
      <c r="M34" s="7"/>
      <c r="N34" s="40">
        <f t="shared" si="5"/>
        <v>399.41176470588238</v>
      </c>
      <c r="O34" s="8"/>
      <c r="P34" s="9"/>
      <c r="Q34" s="5"/>
      <c r="R34" s="73"/>
      <c r="S34" s="73"/>
      <c r="T34" s="73"/>
    </row>
    <row r="35" spans="1:20" x14ac:dyDescent="0.25">
      <c r="A35" s="12"/>
      <c r="B35" s="35" t="s">
        <v>21</v>
      </c>
      <c r="C35" s="35"/>
      <c r="D35" s="47">
        <f>SUM(D23:D34)</f>
        <v>8.5</v>
      </c>
      <c r="E35" s="46">
        <f>SUM(E23:E34)</f>
        <v>1050</v>
      </c>
      <c r="F35" s="46">
        <f>SUM(F23:F34)</f>
        <v>0</v>
      </c>
      <c r="G35" s="46">
        <f>SUM(G23:G34)</f>
        <v>27160.000000000004</v>
      </c>
      <c r="H35" s="46"/>
      <c r="I35" s="46"/>
      <c r="J35" s="90">
        <f>SUM(J23:K34)</f>
        <v>3395.0000000000005</v>
      </c>
      <c r="K35" s="91"/>
      <c r="L35" s="48"/>
      <c r="M35" s="48"/>
      <c r="N35" s="46">
        <f>SUM(N23:N34)</f>
        <v>3395.0000000000005</v>
      </c>
      <c r="O35" s="94" t="s">
        <v>53</v>
      </c>
      <c r="P35" s="95"/>
      <c r="Q35" s="96"/>
      <c r="R35" s="92">
        <f>E35+G35+J35+N35</f>
        <v>35000.000000000007</v>
      </c>
      <c r="S35" s="92"/>
      <c r="T35" s="92"/>
    </row>
    <row r="36" spans="1:20" x14ac:dyDescent="0.25">
      <c r="A36" s="64" t="s">
        <v>25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5"/>
      <c r="S36" s="36"/>
      <c r="T36" s="36"/>
    </row>
    <row r="37" spans="1:20" x14ac:dyDescent="0.25">
      <c r="A37" s="33" t="s">
        <v>32</v>
      </c>
      <c r="B37" s="63" t="s">
        <v>26</v>
      </c>
      <c r="C37" s="64"/>
      <c r="D37" s="65"/>
      <c r="E37" s="70" t="s">
        <v>27</v>
      </c>
      <c r="F37" s="70"/>
      <c r="G37" s="70"/>
      <c r="H37" s="75" t="s">
        <v>28</v>
      </c>
      <c r="I37" s="75"/>
      <c r="J37" s="75"/>
      <c r="K37" s="75"/>
      <c r="L37" s="37" t="s">
        <v>29</v>
      </c>
      <c r="M37" s="70" t="s">
        <v>30</v>
      </c>
      <c r="N37" s="70"/>
      <c r="O37" s="70" t="s">
        <v>31</v>
      </c>
      <c r="P37" s="70"/>
      <c r="Q37" s="70"/>
      <c r="R37" s="70"/>
      <c r="S37" s="38"/>
      <c r="T37" s="38"/>
    </row>
    <row r="38" spans="1:20" x14ac:dyDescent="0.25">
      <c r="A38" s="33">
        <v>1</v>
      </c>
      <c r="B38" s="50" t="s">
        <v>47</v>
      </c>
      <c r="C38" s="51"/>
      <c r="D38" s="52"/>
      <c r="E38" s="82" t="s">
        <v>85</v>
      </c>
      <c r="F38" s="83"/>
      <c r="G38" s="84"/>
      <c r="H38" s="85" t="s">
        <v>56</v>
      </c>
      <c r="I38" s="86"/>
      <c r="J38" s="86"/>
      <c r="K38" s="87"/>
      <c r="L38" s="19">
        <v>1111</v>
      </c>
      <c r="M38" s="88">
        <v>1010111</v>
      </c>
      <c r="N38" s="89"/>
      <c r="O38" s="88" t="s">
        <v>86</v>
      </c>
      <c r="P38" s="93"/>
      <c r="Q38" s="93"/>
      <c r="R38" s="89"/>
      <c r="S38" s="38"/>
      <c r="T38" s="38"/>
    </row>
    <row r="39" spans="1:20" x14ac:dyDescent="0.25">
      <c r="A39" s="39">
        <v>2</v>
      </c>
      <c r="B39" s="50" t="s">
        <v>33</v>
      </c>
      <c r="C39" s="51"/>
      <c r="D39" s="52"/>
      <c r="E39" s="74" t="s">
        <v>22</v>
      </c>
      <c r="F39" s="74"/>
      <c r="G39" s="74"/>
      <c r="H39" s="76" t="s">
        <v>56</v>
      </c>
      <c r="I39" s="76"/>
      <c r="J39" s="76"/>
      <c r="K39" s="76"/>
      <c r="L39" s="11">
        <v>1283</v>
      </c>
      <c r="M39" s="71" t="s">
        <v>23</v>
      </c>
      <c r="N39" s="71"/>
      <c r="O39" s="72" t="s">
        <v>24</v>
      </c>
      <c r="P39" s="72"/>
      <c r="Q39" s="72"/>
      <c r="R39" s="72"/>
    </row>
    <row r="40" spans="1:20" x14ac:dyDescent="0.25">
      <c r="A40" s="39">
        <v>3</v>
      </c>
      <c r="B40" s="50" t="s">
        <v>34</v>
      </c>
      <c r="C40" s="51"/>
      <c r="D40" s="52"/>
      <c r="E40" s="74" t="s">
        <v>22</v>
      </c>
      <c r="F40" s="74"/>
      <c r="G40" s="74"/>
      <c r="H40" s="76" t="s">
        <v>37</v>
      </c>
      <c r="I40" s="76"/>
      <c r="J40" s="76"/>
      <c r="K40" s="76"/>
      <c r="L40" s="11">
        <v>683</v>
      </c>
      <c r="M40" s="71" t="s">
        <v>39</v>
      </c>
      <c r="N40" s="71"/>
      <c r="O40" s="72" t="s">
        <v>38</v>
      </c>
      <c r="P40" s="72"/>
      <c r="Q40" s="72"/>
      <c r="R40" s="72"/>
    </row>
    <row r="41" spans="1:20" x14ac:dyDescent="0.25">
      <c r="A41" s="39">
        <v>4</v>
      </c>
      <c r="B41" s="50" t="s">
        <v>48</v>
      </c>
      <c r="C41" s="51"/>
      <c r="D41" s="52"/>
      <c r="E41" s="50" t="s">
        <v>40</v>
      </c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2"/>
    </row>
    <row r="44" spans="1:20" x14ac:dyDescent="0.25">
      <c r="B44" s="57"/>
      <c r="C44" s="57"/>
      <c r="I44" s="57"/>
      <c r="J44" s="57"/>
      <c r="K44" s="57"/>
      <c r="P44" s="57"/>
      <c r="Q44" s="57"/>
      <c r="R44" s="57"/>
    </row>
    <row r="45" spans="1:20" x14ac:dyDescent="0.25">
      <c r="B45" s="56" t="s">
        <v>50</v>
      </c>
      <c r="C45" s="56"/>
      <c r="I45" s="57" t="s">
        <v>49</v>
      </c>
      <c r="J45" s="57"/>
      <c r="K45" s="57"/>
      <c r="P45" s="57" t="s">
        <v>51</v>
      </c>
      <c r="Q45" s="57"/>
      <c r="R45" s="57"/>
    </row>
  </sheetData>
  <sheetProtection sheet="1" objects="1" scenarios="1"/>
  <mergeCells count="120">
    <mergeCell ref="A18:M18"/>
    <mergeCell ref="R27:T27"/>
    <mergeCell ref="R28:T28"/>
    <mergeCell ref="A17:S17"/>
    <mergeCell ref="O19:P19"/>
    <mergeCell ref="Q19:R19"/>
    <mergeCell ref="A21:C21"/>
    <mergeCell ref="A19:C20"/>
    <mergeCell ref="D19:D20"/>
    <mergeCell ref="R35:T35"/>
    <mergeCell ref="O38:R38"/>
    <mergeCell ref="B38:D38"/>
    <mergeCell ref="B39:D39"/>
    <mergeCell ref="O35:Q35"/>
    <mergeCell ref="J22:K22"/>
    <mergeCell ref="J32:K32"/>
    <mergeCell ref="R22:T22"/>
    <mergeCell ref="R23:T23"/>
    <mergeCell ref="R24:T24"/>
    <mergeCell ref="R25:T25"/>
    <mergeCell ref="R26:T26"/>
    <mergeCell ref="A1:T1"/>
    <mergeCell ref="A2:T2"/>
    <mergeCell ref="E41:R41"/>
    <mergeCell ref="R30:T30"/>
    <mergeCell ref="N19:N20"/>
    <mergeCell ref="S19:T19"/>
    <mergeCell ref="H19:H20"/>
    <mergeCell ref="E39:G39"/>
    <mergeCell ref="I19:I20"/>
    <mergeCell ref="K19:K20"/>
    <mergeCell ref="L19:L20"/>
    <mergeCell ref="M19:M20"/>
    <mergeCell ref="E38:G38"/>
    <mergeCell ref="H38:K38"/>
    <mergeCell ref="M38:N38"/>
    <mergeCell ref="E19:E20"/>
    <mergeCell ref="F19:F20"/>
    <mergeCell ref="G19:G20"/>
    <mergeCell ref="J28:K28"/>
    <mergeCell ref="J29:K29"/>
    <mergeCell ref="J30:K30"/>
    <mergeCell ref="J31:K31"/>
    <mergeCell ref="J23:K23"/>
    <mergeCell ref="J24:K24"/>
    <mergeCell ref="A6:C6"/>
    <mergeCell ref="D6:E6"/>
    <mergeCell ref="F6:T6"/>
    <mergeCell ref="A7:C7"/>
    <mergeCell ref="E7:Q7"/>
    <mergeCell ref="S7:T7"/>
    <mergeCell ref="A3:B3"/>
    <mergeCell ref="D3:T3"/>
    <mergeCell ref="A4:T4"/>
    <mergeCell ref="A5:B5"/>
    <mergeCell ref="D5:F5"/>
    <mergeCell ref="H5:T5"/>
    <mergeCell ref="A11:C11"/>
    <mergeCell ref="E11:G11"/>
    <mergeCell ref="I11:J11"/>
    <mergeCell ref="L11:O11"/>
    <mergeCell ref="Q11:T11"/>
    <mergeCell ref="A8:T8"/>
    <mergeCell ref="A9:C9"/>
    <mergeCell ref="A10:B10"/>
    <mergeCell ref="E9:G9"/>
    <mergeCell ref="I9:J9"/>
    <mergeCell ref="L9:O9"/>
    <mergeCell ref="Q9:T9"/>
    <mergeCell ref="D10:G10"/>
    <mergeCell ref="H10:I10"/>
    <mergeCell ref="K10:T10"/>
    <mergeCell ref="A14:B14"/>
    <mergeCell ref="D14:G14"/>
    <mergeCell ref="H14:I14"/>
    <mergeCell ref="K14:T14"/>
    <mergeCell ref="B37:D37"/>
    <mergeCell ref="A12:B12"/>
    <mergeCell ref="D12:G12"/>
    <mergeCell ref="H12:I12"/>
    <mergeCell ref="K12:T12"/>
    <mergeCell ref="A13:C13"/>
    <mergeCell ref="E13:G13"/>
    <mergeCell ref="I13:J13"/>
    <mergeCell ref="L13:O13"/>
    <mergeCell ref="Q13:T13"/>
    <mergeCell ref="M37:N37"/>
    <mergeCell ref="O37:R37"/>
    <mergeCell ref="E37:G37"/>
    <mergeCell ref="R31:T31"/>
    <mergeCell ref="H37:K37"/>
    <mergeCell ref="A36:R36"/>
    <mergeCell ref="J19:J20"/>
    <mergeCell ref="J25:K25"/>
    <mergeCell ref="J26:K26"/>
    <mergeCell ref="J27:K27"/>
    <mergeCell ref="B40:D40"/>
    <mergeCell ref="B41:D41"/>
    <mergeCell ref="A16:T16"/>
    <mergeCell ref="A15:T15"/>
    <mergeCell ref="B45:C45"/>
    <mergeCell ref="B44:C44"/>
    <mergeCell ref="I45:K45"/>
    <mergeCell ref="I44:K44"/>
    <mergeCell ref="P45:R45"/>
    <mergeCell ref="P44:R44"/>
    <mergeCell ref="M39:N39"/>
    <mergeCell ref="M40:N40"/>
    <mergeCell ref="O39:R39"/>
    <mergeCell ref="O40:R40"/>
    <mergeCell ref="E40:G40"/>
    <mergeCell ref="H39:K39"/>
    <mergeCell ref="H40:K40"/>
    <mergeCell ref="R29:T29"/>
    <mergeCell ref="J33:K33"/>
    <mergeCell ref="J34:K34"/>
    <mergeCell ref="J35:K35"/>
    <mergeCell ref="R32:T32"/>
    <mergeCell ref="R33:T33"/>
    <mergeCell ref="R34:T3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İZLEME FORM </vt:lpstr>
      <vt:lpstr>'İZLEME FORM 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kullanıcı</dc:creator>
  <cp:lastModifiedBy>Battal Akman</cp:lastModifiedBy>
  <cp:lastPrinted>2019-11-01T06:36:46Z</cp:lastPrinted>
  <dcterms:created xsi:type="dcterms:W3CDTF">2013-10-03T07:54:51Z</dcterms:created>
  <dcterms:modified xsi:type="dcterms:W3CDTF">2019-12-02T07:04:12Z</dcterms:modified>
</cp:coreProperties>
</file>